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105" yWindow="-105" windowWidth="19425" windowHeight="1042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I70" i="17"/>
  <c r="J70" i="17"/>
  <c r="K70" i="17"/>
  <c r="L70" i="17"/>
  <c r="M70" i="17"/>
  <c r="N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G58" i="17" l="1"/>
  <c r="H58" i="17"/>
  <c r="I58" i="17"/>
  <c r="J58" i="17"/>
  <c r="K58" i="17"/>
  <c r="L58" i="17"/>
  <c r="M58" i="17"/>
  <c r="N58" i="17"/>
  <c r="H64" i="17"/>
  <c r="G54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1" i="17"/>
  <c r="J71" i="17"/>
  <c r="K71" i="17"/>
  <c r="L71" i="17"/>
  <c r="M71" i="17"/>
  <c r="N71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K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K66" i="17" l="1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F9" i="17" l="1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C41" i="7" l="1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<sst xmlns="http://schemas.openxmlformats.org/spreadsheetml/2006/main" count="1434" uniqueCount="692">
  <si>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</si>
  <si>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</si>
  <si>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</si>
  <si>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</si>
  <si>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</si>
  <si>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</si>
  <si>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</si>
  <si>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</si>
  <si>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</si>
  <si>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</si>
  <si>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</si>
  <si>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</si>
  <si>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</si>
  <si>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</si>
  <si>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</si>
  <si>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</si>
  <si>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</si>
  <si>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</si>
  <si>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</si>
  <si>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</si>
  <si>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</si>
  <si>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</si>
  <si>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</si>
  <si>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</si>
  <si>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</si>
  <si>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</si>
  <si>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</si>
  <si>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</si>
  <si>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</si>
  <si>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</si>
  <si>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</si>
  <si>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</si>
  <si>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</si>
  <si>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</si>
  <si>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</si>
  <si>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</si>
  <si>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</si>
  <si>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</si>
  <si>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</si>
  <si>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</si>
  <si>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</si>
  <si>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</si>
  <si>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</si>
  <si>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</si>
  <si>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</si>
  <si>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</si>
  <si>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</si>
  <si>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</si>
  <si>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</si>
  <si>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</si>
  <si>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</si>
  <si>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</si>
  <si>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</si>
  <si>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</si>
  <si>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</si>
  <si>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</si>
  <si>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</si>
  <si>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</si>
  <si>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</si>
  <si>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</si>
  <si>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</si>
  <si>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</si>
  <si>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</si>
  <si>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</si>
  <si>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</si>
  <si>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</si>
  <si>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</si>
  <si>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</si>
  <si>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</si>
  <si>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</si>
  <si>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</si>
  <si>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</si>
  <si>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</si>
  <si>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</si>
  <si>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</si>
  <si>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</si>
  <si>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</si>
  <si>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</si>
  <si>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</si>
  <si>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</si>
  <si>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</si>
  <si>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</si>
  <si>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</si>
  <si>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</si>
  <si>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</si>
  <si>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</si>
  <si>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</si>
  <si>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</si>
  <si>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</si>
  <si>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</si>
  <si>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</si>
  <si>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</si>
  <si>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</si>
  <si>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</si>
  <si>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</si>
  <si>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</si>
  <si>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</si>
  <si>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</si>
  <si>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</si>
  <si>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</si>
  <si>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</si>
  <si>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</si>
  <si>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</si>
  <si>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</si>
  <si>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</si>
  <si>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</si>
  <si>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</si>
  <si>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</si>
  <si>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</si>
  <si>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</si>
  <si>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</si>
  <si>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</si>
  <si>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</si>
  <si>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</si>
  <si>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</si>
  <si>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</si>
  <si>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</si>
  <si>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</si>
  <si>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</si>
  <si>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</si>
  <si>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</si>
  <si>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</si>
  <si>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</si>
  <si>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</si>
  <si>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</si>
  <si>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</si>
  <si>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</si>
  <si>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</si>
  <si>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</si>
  <si>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</si>
  <si>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</si>
  <si>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</si>
  <si>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</si>
  <si>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</si>
  <si>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</si>
  <si>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</si>
  <si>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</si>
  <si>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</si>
  <si>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</si>
  <si>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</si>
  <si>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</si>
  <si>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</si>
  <si>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</si>
  <si>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</si>
  <si>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</si>
  <si>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</si>
  <si>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</si>
  <si>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</si>
  <si>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</si>
  <si>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</si>
  <si>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</si>
  <si>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</si>
  <si>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</si>
  <si>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</si>
  <si>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</si>
  <si>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</si>
  <si>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</si>
  <si>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</si>
  <si>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</si>
  <si>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</si>
  <si>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</si>
  <si>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</si>
  <si>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</si>
  <si>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</si>
  <si>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</si>
  <si>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</si>
  <si>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</si>
  <si>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</si>
  <si>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</si>
  <si>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</si>
  <si>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</si>
  <si>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</si>
  <si>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</si>
  <si>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</si>
  <si>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</si>
  <si>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</si>
  <si>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</si>
  <si>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</si>
  <si>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</si>
  <si>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</si>
  <si>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</si>
  <si>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</si>
  <si>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</si>
  <si>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</si>
  <si>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</si>
  <si>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</si>
  <si>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</si>
  <si>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</si>
  <si>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</si>
  <si>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</si>
  <si>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</si>
  <si>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</si>
  <si>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</si>
  <si>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</si>
  <si>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</si>
  <si>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</si>
  <si>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</si>
  <si>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</si>
  <si>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</si>
  <si>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</si>
  <si>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</si>
  <si>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</si>
  <si>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</si>
  <si>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</si>
  <si>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</si>
  <si>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</si>
  <si>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</si>
  <si>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</si>
  <si>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</si>
  <si>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</si>
  <si>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</si>
  <si>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</si>
  <si>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</si>
  <si>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</si>
  <si>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</si>
  <si>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</si>
  <si>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</si>
  <si>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</si>
  <si>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</si>
  <si>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</si>
  <si>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</si>
  <si>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</si>
  <si>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</si>
  <si>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</si>
  <si>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</si>
  <si>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</si>
  <si>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</si>
  <si>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</si>
  <si>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</si>
  <si>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</si>
  <si>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</si>
  <si>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</si>
  <si>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</si>
  <si>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</si>
  <si>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</si>
  <si>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</si>
  <si>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</si>
  <si>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</si>
  <si>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</si>
  <si>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</si>
  <si>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</si>
  <si>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</si>
  <si>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</si>
  <si>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</si>
  <si>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</si>
  <si>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</si>
  <si>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</si>
  <si>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</si>
  <si>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</si>
  <si>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</si>
  <si>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</si>
  <si>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</si>
  <si>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</si>
  <si>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</si>
  <si>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</si>
  <si>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</si>
  <si>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</si>
  <si>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</si>
  <si>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</si>
  <si>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</si>
  <si>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</si>
  <si>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</si>
  <si>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</si>
  <si>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</si>
  <si>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</si>
  <si>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</si>
  <si>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</si>
  <si>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</si>
  <si>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</si>
  <si>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</si>
  <si>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</si>
  <si>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</si>
  <si>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</si>
  <si>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</si>
  <si>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</si>
  <si>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</si>
  <si>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</si>
  <si>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</si>
  <si>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</si>
  <si>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</si>
  <si>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</si>
  <si>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</si>
  <si>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</si>
  <si>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</si>
  <si>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</si>
  <si>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</si>
  <si>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</si>
  <si>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</si>
  <si>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</si>
  <si>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</si>
  <si>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</si>
  <si>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</si>
  <si>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</si>
  <si>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</si>
  <si>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</si>
  <si>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</si>
  <si>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</si>
  <si>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</si>
  <si>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</si>
  <si>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</si>
  <si>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</si>
  <si>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</si>
  <si>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</si>
  <si>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</si>
  <si>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</si>
  <si>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</si>
  <si>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</si>
  <si>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</si>
  <si>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</si>
  <si>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</si>
  <si>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</si>
  <si>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</si>
  <si>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</si>
  <si>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</si>
  <si>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</si>
  <si>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</si>
  <si>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</si>
  <si>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</si>
  <si>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</si>
  <si>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</si>
  <si>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</si>
  <si>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</si>
  <si>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</si>
  <si>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</si>
  <si>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</si>
  <si>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</si>
  <si>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</si>
  <si>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</si>
  <si>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</si>
  <si>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</si>
  <si>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</si>
  <si>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</si>
  <si>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</si>
  <si>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</si>
  <si>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</si>
  <si>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</si>
  <si>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</si>
  <si>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</si>
  <si>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</si>
  <si>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</si>
  <si>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</si>
  <si>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</si>
  <si>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</si>
  <si>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</si>
  <si>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</si>
  <si>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</si>
  <si>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</si>
  <si>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</si>
  <si>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</si>
  <si>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</si>
  <si>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</si>
  <si>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</si>
  <si>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</si>
  <si>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</si>
  <si>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</si>
  <si>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</si>
  <si>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</si>
  <si>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</si>
  <si>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</si>
  <si>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</si>
  <si>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</si>
  <si>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</si>
  <si>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</si>
  <si>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</si>
  <si>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</si>
  <si>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</si>
  <si>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</si>
  <si>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</si>
  <si>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</si>
  <si>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</si>
  <si>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</si>
  <si>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</si>
  <si>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</si>
  <si>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</si>
  <si>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</si>
  <si>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</si>
  <si>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</si>
  <si>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</si>
  <si>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</si>
  <si>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</si>
  <si>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</si>
  <si>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</si>
  <si>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</si>
  <si>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</si>
  <si>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</si>
  <si>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</si>
  <si>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</si>
  <si>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</si>
  <si>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</si>
  <si>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</si>
  <si>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</si>
  <si>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</si>
  <si>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</si>
  <si>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</si>
  <si>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</si>
  <si>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</si>
  <si>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</si>
  <si>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</si>
  <si>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</si>
  <si>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</si>
  <si>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</si>
  <si>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</si>
  <si>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</si>
  <si>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</si>
  <si>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</si>
  <si>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</si>
  <si>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</si>
  <si>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</si>
  <si>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</si>
  <si>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</si>
  <si>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</si>
  <si>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</si>
  <si>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</si>
  <si>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</si>
  <si>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</si>
  <si>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</si>
  <si>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</si>
  <si>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</si>
  <si>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</si>
  <si>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</si>
  <si>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</si>
  <si>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</si>
  <si>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</si>
  <si>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</si>
  <si>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</si>
  <si>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</si>
  <si>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</si>
  <si>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</si>
  <si>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</si>
  <si>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</si>
  <si>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</si>
  <si>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</si>
  <si>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</si>
  <si>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</si>
  <si>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</si>
  <si>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</si>
  <si>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</si>
  <si>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</si>
  <si>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</si>
  <si>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</si>
  <si>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</si>
  <si>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</si>
  <si>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</si>
  <si>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</si>
  <si>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</si>
  <si>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</si>
  <si>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</si>
  <si>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</si>
  <si>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</si>
  <si>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</si>
  <si>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</si>
  <si>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</si>
  <si>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</si>
  <si>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</si>
  <si>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</si>
  <si>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</si>
  <si>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</si>
  <si>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</si>
  <si>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</si>
  <si>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</si>
  <si>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</si>
  <si>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</si>
  <si>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</si>
  <si>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</si>
  <si>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</si>
  <si>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</si>
  <si>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</si>
  <si>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</si>
  <si>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</si>
  <si>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</si>
  <si>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</si>
  <si>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</si>
  <si>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</si>
  <si>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</si>
  <si>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</si>
  <si>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</si>
  <si>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</si>
  <si>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</si>
  <si>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</si>
  <si>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</si>
  <si>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</si>
  <si>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</si>
  <si>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</si>
  <si>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</si>
  <si>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</si>
  <si>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</si>
  <si>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</si>
  <si>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</si>
  <si>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</si>
  <si>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</si>
  <si>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</si>
  <si>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</si>
  <si>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</si>
  <si>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</si>
  <si>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</si>
  <si>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</si>
  <si>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</si>
  <si>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</si>
  <si>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</si>
  <si>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</si>
  <si>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</si>
  <si>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</si>
  <si>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</si>
  <si>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</si>
  <si>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</si>
  <si>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</si>
  <si>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</si>
  <si>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</si>
  <si>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</si>
  <si>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</si>
  <si>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</si>
  <si>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</si>
  <si>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</si>
  <si>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</si>
  <si>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</si>
  <si>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</si>
  <si>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</si>
  <si>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</si>
  <si>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</si>
  <si>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</si>
  <si>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</si>
  <si>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</si>
  <si>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</si>
  <si>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</si>
  <si>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</si>
  <si>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</si>
  <si>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</si>
  <si>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</si>
  <si>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</si>
  <si>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</si>
  <si>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</si>
  <si>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</si>
  <si>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</si>
  <si>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</si>
  <si>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</si>
  <si>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</si>
  <si>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</si>
  <si>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</si>
  <si>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</si>
  <si>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</si>
  <si>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</si>
  <si>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</si>
  <si>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</si>
  <si>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</si>
  <si>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</si>
  <si>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</si>
  <si>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</si>
  <si>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</si>
  <si>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</si>
  <si>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</si>
  <si>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</si>
  <si>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</si>
  <si>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</si>
  <si>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</si>
  <si>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</si>
  <si>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</si>
  <si>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</si>
  <si>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</si>
  <si>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</si>
  <si>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</si>
  <si>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</si>
  <si>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</si>
  <si>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</si>
  <si>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</si>
  <si>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</si>
  <si>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</si>
  <si>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</si>
  <si>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</si>
  <si>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</si>
  <si>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</si>
  <si>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</si>
  <si>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</si>
  <si>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</si>
  <si>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</si>
  <si>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</si>
  <si>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</si>
  <si>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</si>
  <si>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</si>
  <si>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</si>
  <si>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</si>
  <si>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</si>
  <si>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</si>
  <si>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</si>
  <si>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</si>
  <si>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</si>
  <si>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</si>
  <si>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</si>
  <si>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</si>
  <si>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</si>
  <si>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</si>
  <si>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</si>
  <si>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</si>
  <si>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</si>
  <si>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</si>
  <si>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</si>
  <si>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</si>
  <si>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</si>
  <si>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</si>
  <si>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</si>
  <si>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</si>
  <si>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</si>
  <si>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</si>
  <si>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</si>
  <si>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</si>
  <si>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</si>
  <si>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</si>
  <si>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</si>
  <si>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</si>
  <si>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</si>
  <si>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</si>
  <si>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</si>
  <si>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</si>
  <si>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</si>
  <si>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</si>
  <si>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</si>
  <si>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</si>
  <si>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</si>
  <si>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</si>
  <si>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</si>
  <si>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</si>
  <si>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</si>
  <si>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</si>
  <si>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</si>
  <si>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</si>
  <si>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</si>
  <si>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</si>
  <si>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</si>
  <si>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</si>
  <si>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</si>
  <si>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</si>
  <si>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</si>
  <si>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</si>
  <si>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</si>
  <si>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</si>
  <si>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</si>
  <si>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</si>
  <si>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</si>
  <si>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</si>
  <si>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</si>
  <si>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</si>
  <si>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</si>
  <si>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</si>
  <si>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</si>
  <si>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</si>
  <si>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</si>
  <si>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</si>
  <si>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</si>
  <si>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</si>
  <si>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</si>
  <si>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</si>
  <si>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</si>
  <si>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</si>
  <si>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</si>
  <si>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</si>
  <si>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</si>
  <si>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</si>
  <si>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Emsdetten GmbH</t>
  </si>
  <si>
    <t>9870030800006</t>
  </si>
  <si>
    <t>Moorbrückenstraße 30</t>
  </si>
  <si>
    <t>Emsdetten</t>
  </si>
  <si>
    <t>Daniel Apke</t>
  </si>
  <si>
    <t>netz@stadtwerke-emsdetten.de</t>
  </si>
  <si>
    <t>02572 202-144</t>
  </si>
  <si>
    <t>THE0NKH700308000</t>
  </si>
  <si>
    <t>Gasnetz Emsdetten ID-10315</t>
  </si>
  <si>
    <t>MeteoGroup Deutschland GmbH</t>
  </si>
  <si>
    <t>Münster/Osnabrück</t>
  </si>
  <si>
    <t>HK3</t>
  </si>
  <si>
    <t>MK3</t>
  </si>
  <si>
    <t>HA3</t>
  </si>
  <si>
    <t>BD3</t>
  </si>
  <si>
    <t>KO3</t>
  </si>
  <si>
    <t>BH3</t>
  </si>
  <si>
    <t>GA3</t>
  </si>
  <si>
    <t>GB3</t>
  </si>
  <si>
    <t>BA3</t>
  </si>
  <si>
    <t>MF3</t>
  </si>
  <si>
    <t>HD3</t>
  </si>
  <si>
    <t>WA3</t>
  </si>
  <si>
    <t>PD3</t>
  </si>
  <si>
    <t>DE_GMK03</t>
  </si>
  <si>
    <t>DE_GHA03</t>
  </si>
  <si>
    <t>DE_GBD03</t>
  </si>
  <si>
    <t>DE_GKO03</t>
  </si>
  <si>
    <t>DE_GBH03</t>
  </si>
  <si>
    <t>DE_GGA03</t>
  </si>
  <si>
    <t>DE_GGB03</t>
  </si>
  <si>
    <t>DE_GBA03</t>
  </si>
  <si>
    <t>DE_GMF03</t>
  </si>
  <si>
    <t>DE_GHD03</t>
  </si>
  <si>
    <t>DE_GWA03</t>
  </si>
  <si>
    <t>DE_GPD03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</si>
</sst>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61" borderId="54" xfId="0" applyFont="1" applyFill="1" applyBorder="1" applyAlignment="1" applyProtection="1">
      <alignment horizontal="center" vertical="center"/>
    </xf>
    <xf numFmtId="0" fontId="0" fillId="61" borderId="64" xfId="0" applyFont="1" applyFill="1" applyBorder="1" applyAlignment="1" applyProtection="1">
      <alignment horizontal="center" textRotation="90" wrapText="1"/>
    </xf>
    <xf numFmtId="0" fontId="0" fillId="61" borderId="25" xfId="0" applyFont="1" applyFill="1" applyBorder="1" applyAlignment="1" applyProtection="1">
      <alignment horizontal="center" vertical="center"/>
    </xf>
    <xf numFmtId="0" fontId="0" fillId="61" borderId="17" xfId="0" applyFont="1" applyFill="1" applyBorder="1" applyAlignment="1" applyProtection="1">
      <alignment horizontal="center" vertical="center"/>
    </xf>
    <xf numFmtId="0" fontId="0" fillId="61" borderId="49" xfId="0" applyFont="1" applyFill="1" applyBorder="1" applyAlignment="1" applyProtection="1">
      <alignment horizontal="center" vertical="center"/>
    </xf>
    <xf numFmtId="0" fontId="12" fillId="77" borderId="5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ieferantenrahmenvertrag_Gas_u._Anlagen\LRV_Gas_Stand_KoV%2013_01.10.2022\Gesamtpaket%20LRV%20KoV%2013\20190807_KoV-X-SLP-Gas-Verfahrensspezifische-Parameter-Netzbetreiber_202005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P-Verfahr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39" sqref="D39:D4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4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48282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THE0NKH700308000</v>
      </c>
      <c r="E28" s="38"/>
      <c r="F28" s="11"/>
      <c r="G28" s="2"/>
    </row>
    <row r="29" spans="1:15">
      <c r="B29" s="15"/>
      <c r="C29" s="22" t="s">
        <v>393</v>
      </c>
      <c r="D29" s="45" t="s">
        <v>663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62" priority="3">
      <formula>IF(CELL("Zeile",D30)&lt;$D$25+CELL("Zeile",$D$29),1,0)</formula>
    </cfRule>
  </conditionalFormatting>
  <conditionalFormatting sqref="D30:D48">
    <cfRule type="expression" dxfId="61" priority="2">
      <formula>IF(CELL(D30)&lt;$D$27+27,1,0)</formula>
    </cfRule>
  </conditionalFormatting>
  <conditionalFormatting sqref="D29">
    <cfRule type="expression" dxfId="60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16" zoomScale="80" zoomScaleNormal="80" workbookViewId="0">
      <selection activeCell="D8" sqref="D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Emsdetten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THE0NKH700308000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9870030800006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615</v>
      </c>
      <c r="E11" s="15"/>
      <c r="H11" s="277" t="s">
        <v>615</v>
      </c>
      <c r="I11" s="277" t="s">
        <v>616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652</v>
      </c>
      <c r="D13" s="42" t="s">
        <v>663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574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612</v>
      </c>
      <c r="D19" s="49" t="s">
        <v>608</v>
      </c>
      <c r="E19" s="15"/>
      <c r="H19" s="273" t="s">
        <v>608</v>
      </c>
      <c r="I19" s="273" t="s">
        <v>609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610</v>
      </c>
      <c r="E20" s="15"/>
      <c r="H20" s="273" t="s">
        <v>611</v>
      </c>
      <c r="I20" s="8" t="s">
        <v>607</v>
      </c>
      <c r="J20" s="8"/>
      <c r="K20" s="8"/>
      <c r="L20" s="274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3" t="s">
        <v>610</v>
      </c>
      <c r="I21" s="273" t="s">
        <v>617</v>
      </c>
      <c r="J21" s="8"/>
      <c r="K21" s="8"/>
      <c r="L21" s="276" t="s">
        <v>618</v>
      </c>
      <c r="M21" s="276" t="s">
        <v>620</v>
      </c>
      <c r="N21" s="276" t="s">
        <v>619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621</v>
      </c>
      <c r="D24" s="42" t="s">
        <v>622</v>
      </c>
      <c r="E24" s="15"/>
      <c r="H24" s="309" t="s">
        <v>622</v>
      </c>
      <c r="I24" s="275" t="s">
        <v>623</v>
      </c>
      <c r="J24" s="275" t="s">
        <v>624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625</v>
      </c>
      <c r="I25" s="276" t="s">
        <v>626</v>
      </c>
      <c r="J25" s="276" t="s">
        <v>627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628</v>
      </c>
      <c r="I26" s="276" t="s">
        <v>629</v>
      </c>
      <c r="J26" s="276" t="s">
        <v>630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576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631</v>
      </c>
      <c r="I29" s="276" t="s">
        <v>632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633</v>
      </c>
      <c r="I30" s="273" t="s">
        <v>628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60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5" t="s">
        <v>664</v>
      </c>
    </row>
    <row r="46" spans="2:39" ht="18" customHeight="1">
      <c r="C46" s="22" t="s">
        <v>586</v>
      </c>
      <c r="D46" s="45"/>
    </row>
    <row r="47" spans="2:39" ht="18" customHeight="1">
      <c r="C47" s="22" t="s">
        <v>587</v>
      </c>
      <c r="D47" s="45"/>
    </row>
    <row r="48" spans="2:39" ht="18" customHeight="1">
      <c r="C48" s="22" t="s">
        <v>588</v>
      </c>
      <c r="D48" s="45"/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</sheetData>
  <conditionalFormatting sqref="D13">
    <cfRule type="expression" dxfId="59" priority="21">
      <formula>IF(#REF!="Gaspool",1,0)</formula>
    </cfRule>
  </conditionalFormatting>
  <conditionalFormatting sqref="D46:D59">
    <cfRule type="expression" dxfId="58" priority="17">
      <formula>IF(CELL("Zeile",D46)&lt;$D$43+CELL("Zeile",$D$45),1,0)</formula>
    </cfRule>
  </conditionalFormatting>
  <conditionalFormatting sqref="D46:D59">
    <cfRule type="expression" dxfId="57" priority="16">
      <formula>IF(CELL(D46)&lt;$D$33+27,1,0)</formula>
    </cfRule>
  </conditionalFormatting>
  <conditionalFormatting sqref="D20">
    <cfRule type="expression" dxfId="56" priority="15">
      <formula>IF($D$19=$H$19,1,0)</formula>
    </cfRule>
  </conditionalFormatting>
  <conditionalFormatting sqref="D28">
    <cfRule type="expression" dxfId="55" priority="4">
      <formula>IF($D$15="synthetisch",1,0)</formula>
    </cfRule>
  </conditionalFormatting>
  <conditionalFormatting sqref="D25">
    <cfRule type="expression" dxfId="54" priority="2">
      <formula>IF(AND($D$24=$I$24,$D$23=$H$23),1,0)</formula>
    </cfRule>
  </conditionalFormatting>
  <conditionalFormatting sqref="D23:D25">
    <cfRule type="expression" dxfId="53" priority="5">
      <formula>IF($D$15="analytisch",1,0)</formula>
    </cfRule>
  </conditionalFormatting>
  <conditionalFormatting sqref="D24">
    <cfRule type="expression" dxfId="52" priority="3">
      <formula>IF($D$23="nein",1)</formula>
    </cfRule>
  </conditionalFormatting>
  <conditionalFormatting sqref="D45">
    <cfRule type="expression" dxfId="51" priority="1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E5" sqref="E5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656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">
        <v>663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 t="s">
        <v>657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44470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1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 t="str">
        <f>INDEX('SLP-Verfahren'!D45:D59,'SLP-Temp-Gebiet #01'!F10)</f>
        <v>Gasnetz Emsdetten ID-10315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8" t="s">
        <v>583</v>
      </c>
      <c r="D13" s="358"/>
      <c r="E13" s="358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9" t="s">
        <v>445</v>
      </c>
      <c r="D14" s="359"/>
      <c r="E14" s="90" t="s">
        <v>446</v>
      </c>
      <c r="F14" s="267" t="s">
        <v>85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9" t="s">
        <v>385</v>
      </c>
      <c r="D15" s="359"/>
      <c r="E15" s="90" t="s">
        <v>446</v>
      </c>
      <c r="F15" s="267" t="s">
        <v>71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665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516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522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517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524</v>
      </c>
      <c r="D21" s="154" t="s">
        <v>515</v>
      </c>
      <c r="E21" s="290"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536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665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MeteoGroup Deutschland GmbH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519</v>
      </c>
      <c r="D24" s="189"/>
      <c r="E24" s="157" t="s">
        <v>666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10315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503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654</v>
      </c>
      <c r="T26" s="210" t="s">
        <v>655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653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518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525</v>
      </c>
      <c r="D32" s="187" t="s">
        <v>255</v>
      </c>
      <c r="E32" s="288">
        <v>0.5333</v>
      </c>
      <c r="F32" s="288">
        <v>0.26669999999999999</v>
      </c>
      <c r="G32" s="288">
        <v>0.1333</v>
      </c>
      <c r="H32" s="288">
        <v>6.6699999999999995E-2</v>
      </c>
      <c r="I32" s="288">
        <f t="shared" ref="I32:N32" si="3">ROUND(I33/$D$33,4)</f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532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604</v>
      </c>
      <c r="D36" s="154" t="s">
        <v>605</v>
      </c>
      <c r="E36" s="157" t="s">
        <v>603</v>
      </c>
      <c r="F36" s="157" t="s">
        <v>603</v>
      </c>
      <c r="G36" s="157" t="s">
        <v>603</v>
      </c>
      <c r="H36" s="157" t="s">
        <v>603</v>
      </c>
      <c r="I36" s="157" t="s">
        <v>603</v>
      </c>
      <c r="J36" s="157" t="s">
        <v>603</v>
      </c>
      <c r="K36" s="157" t="s">
        <v>603</v>
      </c>
      <c r="L36" s="157" t="s">
        <v>603</v>
      </c>
      <c r="M36" s="157" t="s">
        <v>603</v>
      </c>
      <c r="N36" s="157" t="s">
        <v>603</v>
      </c>
      <c r="O36" s="186" t="s">
        <v>142</v>
      </c>
      <c r="Q36" s="212"/>
      <c r="R36" s="68" t="s">
        <v>603</v>
      </c>
      <c r="S36" s="68" t="s">
        <v>606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537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523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529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534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535</v>
      </c>
      <c r="D47" s="202" t="s">
        <v>533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533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578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542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517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524</v>
      </c>
      <c r="D56" s="154" t="s">
        <v>515</v>
      </c>
      <c r="E56" s="288"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536</v>
      </c>
      <c r="D57" s="187">
        <f>SUMPRODUCT(E57:N57,E54:N54)</f>
        <v>1</v>
      </c>
      <c r="E57" s="289"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">
        <v>665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519</v>
      </c>
      <c r="D59" s="189"/>
      <c r="E59" s="157" t="s">
        <v>666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520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v>10315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">
        <v>503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518</v>
      </c>
      <c r="D63" s="131"/>
      <c r="E63" s="131"/>
      <c r="F63" s="158">
        <v>4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1</v>
      </c>
      <c r="H64" s="179">
        <f t="shared" si="11"/>
        <v>1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525</v>
      </c>
      <c r="D66" s="187" t="s">
        <v>255</v>
      </c>
      <c r="E66" s="288">
        <v>0.5333</v>
      </c>
      <c r="F66" s="288">
        <v>0.26669999999999999</v>
      </c>
      <c r="G66" s="288">
        <v>0.1333</v>
      </c>
      <c r="H66" s="288">
        <v>6.6699999999999995E-2</v>
      </c>
      <c r="I66" s="288">
        <f t="shared" ref="I66:N66" si="12">ROUND(I67/$D$67,4)</f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532</v>
      </c>
      <c r="D67" s="187">
        <f>SUMPRODUCT(E67:N67,E64:N64)</f>
        <v>1.875</v>
      </c>
      <c r="E67" s="296">
        <v>1</v>
      </c>
      <c r="F67" s="296">
        <v>0.5</v>
      </c>
      <c r="G67" s="296">
        <v>0.25</v>
      </c>
      <c r="H67" s="296">
        <v>0.125</v>
      </c>
      <c r="I67" s="296">
        <f t="shared" ref="I67:N67" si="13">I33</f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">
        <v>3</v>
      </c>
      <c r="F68" s="157" t="s">
        <v>357</v>
      </c>
      <c r="G68" s="157" t="s">
        <v>348</v>
      </c>
      <c r="H68" s="157" t="s">
        <v>349</v>
      </c>
      <c r="I68" s="157">
        <f t="shared" ref="I68:N68" si="14">I34</f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">
        <v>511</v>
      </c>
      <c r="F69" s="160" t="s">
        <v>511</v>
      </c>
      <c r="G69" s="160" t="s">
        <v>511</v>
      </c>
      <c r="H69" s="160" t="s">
        <v>511</v>
      </c>
      <c r="I69" s="163">
        <f t="shared" ref="I69:N69" si="15">I35</f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604</v>
      </c>
      <c r="D70" s="154" t="s">
        <v>605</v>
      </c>
      <c r="E70" s="160" t="s">
        <v>603</v>
      </c>
      <c r="F70" s="160" t="s">
        <v>603</v>
      </c>
      <c r="G70" s="160" t="s">
        <v>603</v>
      </c>
      <c r="H70" s="160" t="s">
        <v>603</v>
      </c>
      <c r="I70" s="163" t="str">
        <f t="shared" ref="I70:N70" si="16">I36</f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537</v>
      </c>
      <c r="E71" s="164" t="s">
        <v>450</v>
      </c>
      <c r="F71" s="164" t="s">
        <v>450</v>
      </c>
      <c r="G71" s="164" t="s">
        <v>450</v>
      </c>
      <c r="H71" s="164" t="s">
        <v>450</v>
      </c>
      <c r="I71" s="164">
        <f t="shared" ref="I71:N71" si="17">I37</f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60" t="s">
        <v>579</v>
      </c>
      <c r="D73" s="360"/>
      <c r="E73" s="360"/>
      <c r="F73" s="360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0" priority="28">
      <formula>IF(E$20&lt;=$F$18,1,0)</formula>
    </cfRule>
  </conditionalFormatting>
  <conditionalFormatting sqref="E33:N37">
    <cfRule type="expression" dxfId="49" priority="27">
      <formula>IF(E$31&lt;=$F$29,1,0)</formula>
    </cfRule>
  </conditionalFormatting>
  <conditionalFormatting sqref="E26:N26">
    <cfRule type="expression" dxfId="48" priority="26">
      <formula>IF(E$20&lt;=$F$18,1,0)</formula>
    </cfRule>
  </conditionalFormatting>
  <conditionalFormatting sqref="E26:N26">
    <cfRule type="expression" dxfId="47" priority="25">
      <formula>IF(E$20&lt;=$F$18,1,0)</formula>
    </cfRule>
  </conditionalFormatting>
  <conditionalFormatting sqref="E57:N60">
    <cfRule type="expression" dxfId="46" priority="22">
      <formula>IF(E$55&lt;=$F$53,1,0)</formula>
    </cfRule>
  </conditionalFormatting>
  <conditionalFormatting sqref="E61:N61">
    <cfRule type="expression" dxfId="45" priority="21">
      <formula>IF(E$55&lt;=$F$53,1,0)</formula>
    </cfRule>
  </conditionalFormatting>
  <conditionalFormatting sqref="E67:N69">
    <cfRule type="expression" dxfId="44" priority="15">
      <formula>IF(E$65&lt;=$F$63,1,0)</formula>
    </cfRule>
  </conditionalFormatting>
  <conditionalFormatting sqref="E66:N69 E71:N71">
    <cfRule type="expression" dxfId="43" priority="13">
      <formula>IF(E$65&gt;$F$63,1,0)</formula>
    </cfRule>
  </conditionalFormatting>
  <conditionalFormatting sqref="E57:N61">
    <cfRule type="expression" dxfId="42" priority="12">
      <formula>IF(E$55&gt;$F$53,1,0)</formula>
    </cfRule>
  </conditionalFormatting>
  <conditionalFormatting sqref="E21:N26">
    <cfRule type="expression" dxfId="41" priority="11">
      <formula>IF(E$20&gt;$F$18,1,0)</formula>
    </cfRule>
  </conditionalFormatting>
  <conditionalFormatting sqref="E33:N37">
    <cfRule type="expression" dxfId="40" priority="10">
      <formula>IF(E$31&gt;$F$29,1,0)</formula>
    </cfRule>
  </conditionalFormatting>
  <conditionalFormatting sqref="H11 H8:H9">
    <cfRule type="expression" dxfId="39" priority="9">
      <formula>IF($F$9=1,1,0)</formula>
    </cfRule>
  </conditionalFormatting>
  <conditionalFormatting sqref="E56:N56">
    <cfRule type="expression" dxfId="38" priority="8">
      <formula>IF(E$55&gt;$F$53,1,0)</formula>
    </cfRule>
  </conditionalFormatting>
  <conditionalFormatting sqref="E32:N32">
    <cfRule type="expression" dxfId="37" priority="7">
      <formula>IF(E$31&gt;$F$29,1,0)</formula>
    </cfRule>
  </conditionalFormatting>
  <conditionalFormatting sqref="E71:N71">
    <cfRule type="expression" dxfId="36" priority="6">
      <formula>IF(E$65&lt;=$F$63,1,0)</formula>
    </cfRule>
  </conditionalFormatting>
  <conditionalFormatting sqref="H10">
    <cfRule type="expression" dxfId="35" priority="5">
      <formula>IF($F$9=1,1,0)</formula>
    </cfRule>
  </conditionalFormatting>
  <conditionalFormatting sqref="E70:N70">
    <cfRule type="expression" dxfId="34" priority="2">
      <formula>IF(E$65&lt;=$F$63,1,0)</formula>
    </cfRule>
  </conditionalFormatting>
  <conditionalFormatting sqref="E70:N70">
    <cfRule type="expression" dxfId="33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I67:N69 I37:N37 F25:N25 F57:N60 F22 I22:N22 F53 G24:N24 I71:N71 I33:N35 I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THE0NKH700308000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2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8" t="s">
        <v>583</v>
      </c>
      <c r="D13" s="358"/>
      <c r="E13" s="358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9" t="s">
        <v>445</v>
      </c>
      <c r="D14" s="359"/>
      <c r="E14" s="90" t="s">
        <v>446</v>
      </c>
      <c r="F14" s="267" t="s">
        <v>85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9" t="s">
        <v>385</v>
      </c>
      <c r="D15" s="359"/>
      <c r="E15" s="90" t="s">
        <v>446</v>
      </c>
      <c r="F15" s="267" t="s">
        <v>71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516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522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517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524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536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519</v>
      </c>
      <c r="D24" s="189"/>
      <c r="E24" s="157" t="s">
        <v>580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518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525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532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604</v>
      </c>
      <c r="D35" s="154" t="s">
        <v>605</v>
      </c>
      <c r="E35" s="157" t="s">
        <v>603</v>
      </c>
      <c r="F35" s="157" t="s">
        <v>603</v>
      </c>
      <c r="G35" s="157" t="s">
        <v>603</v>
      </c>
      <c r="H35" s="157" t="s">
        <v>603</v>
      </c>
      <c r="I35" s="157" t="s">
        <v>603</v>
      </c>
      <c r="J35" s="157" t="s">
        <v>603</v>
      </c>
      <c r="K35" s="157" t="s">
        <v>603</v>
      </c>
      <c r="L35" s="157" t="s">
        <v>603</v>
      </c>
      <c r="M35" s="157" t="s">
        <v>603</v>
      </c>
      <c r="N35" s="157" t="s">
        <v>603</v>
      </c>
      <c r="O35" s="186" t="s">
        <v>142</v>
      </c>
      <c r="Q35" s="212"/>
      <c r="R35" s="68" t="s">
        <v>603</v>
      </c>
      <c r="S35" s="68" t="s">
        <v>606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537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530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523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528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534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535</v>
      </c>
      <c r="D46" s="202" t="s">
        <v>533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533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578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542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517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524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536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519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520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518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525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532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604</v>
      </c>
      <c r="D69" s="154" t="s">
        <v>605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537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60" t="s">
        <v>579</v>
      </c>
      <c r="D72" s="360"/>
      <c r="E72" s="360"/>
      <c r="F72" s="360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2" priority="18">
      <formula>IF(E$20&lt;=$F$18,1,0)</formula>
    </cfRule>
  </conditionalFormatting>
  <conditionalFormatting sqref="E32:N36">
    <cfRule type="expression" dxfId="31" priority="17">
      <formula>IF(E$30&lt;=$F$28,1,0)</formula>
    </cfRule>
  </conditionalFormatting>
  <conditionalFormatting sqref="E26:F26">
    <cfRule type="expression" dxfId="30" priority="16">
      <formula>IF(E$20&lt;=$F$18,1,0)</formula>
    </cfRule>
  </conditionalFormatting>
  <conditionalFormatting sqref="E26:N26">
    <cfRule type="expression" dxfId="29" priority="15">
      <formula>IF(E$20&lt;=$F$18,1,0)</formula>
    </cfRule>
  </conditionalFormatting>
  <conditionalFormatting sqref="E56:N59">
    <cfRule type="expression" dxfId="28" priority="14">
      <formula>IF(E$54&lt;=$F$52,1,0)</formula>
    </cfRule>
  </conditionalFormatting>
  <conditionalFormatting sqref="E60:N60">
    <cfRule type="expression" dxfId="27" priority="13">
      <formula>IF(E$54&lt;=$F$52,1,0)</formula>
    </cfRule>
  </conditionalFormatting>
  <conditionalFormatting sqref="E66:N68">
    <cfRule type="expression" dxfId="26" priority="12">
      <formula>IF(E$64&lt;=$F$62,1,0)</formula>
    </cfRule>
  </conditionalFormatting>
  <conditionalFormatting sqref="E65:N68 E70:N70">
    <cfRule type="expression" dxfId="25" priority="11">
      <formula>IF(E$64&gt;$F$62,1,0)</formula>
    </cfRule>
  </conditionalFormatting>
  <conditionalFormatting sqref="E56:N60">
    <cfRule type="expression" dxfId="24" priority="10">
      <formula>IF(E$54&gt;$F$52,1,0)</formula>
    </cfRule>
  </conditionalFormatting>
  <conditionalFormatting sqref="E21:N26">
    <cfRule type="expression" dxfId="23" priority="9">
      <formula>IF(E$20&gt;$F$18,1,0)</formula>
    </cfRule>
  </conditionalFormatting>
  <conditionalFormatting sqref="E32:N36">
    <cfRule type="expression" dxfId="22" priority="8">
      <formula>IF(E$30&gt;$F$28,1,0)</formula>
    </cfRule>
  </conditionalFormatting>
  <conditionalFormatting sqref="H11 H8:H9">
    <cfRule type="expression" dxfId="21" priority="7">
      <formula>IF($F$9=1,1,0)</formula>
    </cfRule>
  </conditionalFormatting>
  <conditionalFormatting sqref="E55:N55">
    <cfRule type="expression" dxfId="20" priority="6">
      <formula>IF(E$54&gt;$F$52,1,0)</formula>
    </cfRule>
  </conditionalFormatting>
  <conditionalFormatting sqref="E31:N31">
    <cfRule type="expression" dxfId="19" priority="5">
      <formula>IF(E$30&gt;$F$28,1,0)</formula>
    </cfRule>
  </conditionalFormatting>
  <conditionalFormatting sqref="E70:N70">
    <cfRule type="expression" dxfId="18" priority="4">
      <formula>IF(E$64&lt;=$F$62,1,0)</formula>
    </cfRule>
  </conditionalFormatting>
  <conditionalFormatting sqref="H10">
    <cfRule type="expression" dxfId="17" priority="3">
      <formula>IF($F$9=1,1,0)</formula>
    </cfRule>
  </conditionalFormatting>
  <conditionalFormatting sqref="E69:N69">
    <cfRule type="expression" dxfId="16" priority="2">
      <formula>IF(E$64&lt;=$F$62,1,0)</formula>
    </cfRule>
  </conditionalFormatting>
  <conditionalFormatting sqref="E69:N69">
    <cfRule type="expression" dxfId="15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H11" sqref="H11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Emsdetten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THE0NKH700308000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9870030800006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634</v>
      </c>
      <c r="M10" s="151" t="s">
        <v>643</v>
      </c>
      <c r="N10" s="152" t="s">
        <v>644</v>
      </c>
      <c r="O10" s="152" t="s">
        <v>645</v>
      </c>
      <c r="P10" s="153" t="s">
        <v>646</v>
      </c>
      <c r="Q10" s="147" t="s">
        <v>635</v>
      </c>
      <c r="R10" s="137" t="s">
        <v>636</v>
      </c>
      <c r="S10" s="138" t="s">
        <v>637</v>
      </c>
      <c r="T10" s="138" t="s">
        <v>638</v>
      </c>
      <c r="U10" s="138" t="s">
        <v>639</v>
      </c>
      <c r="V10" s="138" t="s">
        <v>640</v>
      </c>
      <c r="W10" s="138" t="s">
        <v>641</v>
      </c>
      <c r="X10" s="139" t="s">
        <v>642</v>
      </c>
      <c r="Y10" s="306" t="s">
        <v>647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29</v>
      </c>
      <c r="F11" s="307" t="s">
        <v>293</v>
      </c>
      <c r="G11" s="8"/>
      <c r="H11" s="168">
        <v>2.3987552000000001</v>
      </c>
      <c r="I11" s="168">
        <v>-34.723487800000001</v>
      </c>
      <c r="J11" s="168">
        <v>5.7996445999999997</v>
      </c>
      <c r="K11" s="168">
        <v>0.1016748</v>
      </c>
      <c r="L11" s="215">
        <v>40</v>
      </c>
      <c r="M11" s="168">
        <v>0</v>
      </c>
      <c r="N11" s="168">
        <v>0</v>
      </c>
      <c r="O11" s="168">
        <v>0</v>
      </c>
      <c r="P11" s="168">
        <v>0</v>
      </c>
      <c r="Q11" s="214">
        <v>1.0221652961614969</v>
      </c>
      <c r="R11" s="169">
        <v>1</v>
      </c>
      <c r="S11" s="169">
        <v>1</v>
      </c>
      <c r="T11" s="169">
        <v>1</v>
      </c>
      <c r="U11" s="169">
        <v>1</v>
      </c>
      <c r="V11" s="169">
        <v>1</v>
      </c>
      <c r="W11" s="169">
        <v>1</v>
      </c>
      <c r="X11" s="170">
        <v>1</v>
      </c>
      <c r="Y11" s="303">
        <v>365.12299999999999</v>
      </c>
    </row>
    <row r="12" spans="2:26">
      <c r="B12" s="142">
        <v>1</v>
      </c>
      <c r="C12" s="143" t="str">
        <f t="shared" ref="C12:C41" si="0">$D$6</f>
        <v>THE0NKH700308000</v>
      </c>
      <c r="D12" s="63" t="s">
        <v>248</v>
      </c>
      <c r="E12" s="166" t="s">
        <v>4</v>
      </c>
      <c r="F12" s="308" t="s">
        <v>667</v>
      </c>
      <c r="G12" s="8"/>
      <c r="H12" s="279">
        <v>0.40409319999999999</v>
      </c>
      <c r="I12" s="279">
        <v>-24.439296800000001</v>
      </c>
      <c r="J12" s="279">
        <v>6.5718174999999999</v>
      </c>
      <c r="K12" s="279">
        <v>0.71077100000000004</v>
      </c>
      <c r="L12" s="280">
        <v>40</v>
      </c>
      <c r="M12" s="279">
        <v>0</v>
      </c>
      <c r="N12" s="279">
        <v>0</v>
      </c>
      <c r="O12" s="279">
        <v>0</v>
      </c>
      <c r="P12" s="279">
        <v>0</v>
      </c>
      <c r="Q12" s="281">
        <v>1.0561214000512988</v>
      </c>
      <c r="R12" s="282">
        <v>1</v>
      </c>
      <c r="S12" s="282">
        <v>1</v>
      </c>
      <c r="T12" s="282">
        <v>1</v>
      </c>
      <c r="U12" s="282">
        <v>1</v>
      </c>
      <c r="V12" s="282">
        <v>1</v>
      </c>
      <c r="W12" s="282">
        <v>1</v>
      </c>
      <c r="X12" s="283"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THE0NKH700308000</v>
      </c>
      <c r="D13" s="63" t="s">
        <v>248</v>
      </c>
      <c r="E13" s="166" t="s">
        <v>21</v>
      </c>
      <c r="F13" s="308" t="s">
        <v>285</v>
      </c>
      <c r="H13" s="279">
        <v>3.0553842000000002</v>
      </c>
      <c r="I13" s="279">
        <v>-37.183637400000002</v>
      </c>
      <c r="J13" s="279">
        <v>5.6810824999999996</v>
      </c>
      <c r="K13" s="279">
        <v>8.2196599999999995E-2</v>
      </c>
      <c r="L13" s="280">
        <v>40</v>
      </c>
      <c r="M13" s="279">
        <v>0</v>
      </c>
      <c r="N13" s="279">
        <v>0</v>
      </c>
      <c r="O13" s="279">
        <v>0</v>
      </c>
      <c r="P13" s="279">
        <v>0</v>
      </c>
      <c r="Q13" s="281">
        <v>0.99521022916399493</v>
      </c>
      <c r="R13" s="282">
        <v>1</v>
      </c>
      <c r="S13" s="282">
        <v>1</v>
      </c>
      <c r="T13" s="282">
        <v>1</v>
      </c>
      <c r="U13" s="282">
        <v>1</v>
      </c>
      <c r="V13" s="282">
        <v>1</v>
      </c>
      <c r="W13" s="282">
        <v>1</v>
      </c>
      <c r="X13" s="283"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THE0NKH700308000</v>
      </c>
      <c r="D14" s="63" t="s">
        <v>248</v>
      </c>
      <c r="E14" s="166" t="s">
        <v>29</v>
      </c>
      <c r="F14" s="308" t="s">
        <v>293</v>
      </c>
      <c r="H14" s="279">
        <v>2.3987552000000001</v>
      </c>
      <c r="I14" s="279">
        <v>-34.723487800000001</v>
      </c>
      <c r="J14" s="279">
        <v>5.7996445999999997</v>
      </c>
      <c r="K14" s="279">
        <v>0.1016748</v>
      </c>
      <c r="L14" s="280">
        <v>40</v>
      </c>
      <c r="M14" s="279">
        <v>0</v>
      </c>
      <c r="N14" s="279">
        <v>0</v>
      </c>
      <c r="O14" s="279">
        <v>0</v>
      </c>
      <c r="P14" s="279">
        <v>0</v>
      </c>
      <c r="Q14" s="281">
        <v>1.0221652961614969</v>
      </c>
      <c r="R14" s="282">
        <v>1</v>
      </c>
      <c r="S14" s="282">
        <v>1</v>
      </c>
      <c r="T14" s="282">
        <v>1</v>
      </c>
      <c r="U14" s="282">
        <v>1</v>
      </c>
      <c r="V14" s="282">
        <v>1</v>
      </c>
      <c r="W14" s="282">
        <v>1</v>
      </c>
      <c r="X14" s="283"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THE0NKH700308000</v>
      </c>
      <c r="D15" s="63" t="s">
        <v>248</v>
      </c>
      <c r="E15" s="166" t="s">
        <v>680</v>
      </c>
      <c r="F15" s="308" t="s">
        <v>668</v>
      </c>
      <c r="H15" s="279">
        <v>2.7882424000000001</v>
      </c>
      <c r="I15" s="279">
        <v>-34.880612999999997</v>
      </c>
      <c r="J15" s="279">
        <v>6.5951899000000003</v>
      </c>
      <c r="K15" s="279">
        <v>5.4032900000000002E-2</v>
      </c>
      <c r="L15" s="280">
        <v>40</v>
      </c>
      <c r="M15" s="279">
        <v>0</v>
      </c>
      <c r="N15" s="279">
        <v>0</v>
      </c>
      <c r="O15" s="279">
        <v>0</v>
      </c>
      <c r="P15" s="279">
        <v>0</v>
      </c>
      <c r="Q15" s="281">
        <v>1.0622306107520199</v>
      </c>
      <c r="R15" s="282">
        <v>1.0699000000000001</v>
      </c>
      <c r="S15" s="282">
        <v>1.0365</v>
      </c>
      <c r="T15" s="282">
        <v>0.99329999999999996</v>
      </c>
      <c r="U15" s="282">
        <v>0.99480000000000002</v>
      </c>
      <c r="V15" s="282">
        <v>1.0659000000000001</v>
      </c>
      <c r="W15" s="282">
        <v>0.93620000000000003</v>
      </c>
      <c r="X15" s="283"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THE0NKH700308000</v>
      </c>
      <c r="D16" s="63" t="s">
        <v>248</v>
      </c>
      <c r="E16" s="166" t="s">
        <v>681</v>
      </c>
      <c r="F16" s="308" t="s">
        <v>669</v>
      </c>
      <c r="H16" s="279">
        <v>3.5811213999999998</v>
      </c>
      <c r="I16" s="279">
        <v>-36.965006500000001</v>
      </c>
      <c r="J16" s="279">
        <v>7.2256947</v>
      </c>
      <c r="K16" s="279">
        <v>4.4841600000000002E-2</v>
      </c>
      <c r="L16" s="280">
        <v>40</v>
      </c>
      <c r="M16" s="279">
        <v>0</v>
      </c>
      <c r="N16" s="279">
        <v>0</v>
      </c>
      <c r="O16" s="279">
        <v>0</v>
      </c>
      <c r="P16" s="279">
        <v>0</v>
      </c>
      <c r="Q16" s="281">
        <v>0.97852945357176691</v>
      </c>
      <c r="R16" s="282">
        <v>1.0358000000000001</v>
      </c>
      <c r="S16" s="282">
        <v>1.0232000000000001</v>
      </c>
      <c r="T16" s="282">
        <v>1.0251999999999999</v>
      </c>
      <c r="U16" s="282">
        <v>1.0295000000000001</v>
      </c>
      <c r="V16" s="282">
        <v>1.0253000000000001</v>
      </c>
      <c r="W16" s="282">
        <v>0.96750000000000003</v>
      </c>
      <c r="X16" s="283"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THE0NKH700308000</v>
      </c>
      <c r="D17" s="63" t="s">
        <v>248</v>
      </c>
      <c r="E17" s="166" t="s">
        <v>682</v>
      </c>
      <c r="F17" s="308" t="s">
        <v>670</v>
      </c>
      <c r="H17" s="279">
        <v>2.9177027</v>
      </c>
      <c r="I17" s="279">
        <v>-36.179411700000003</v>
      </c>
      <c r="J17" s="279">
        <v>5.9265162</v>
      </c>
      <c r="K17" s="279">
        <v>0.11519119999999999</v>
      </c>
      <c r="L17" s="280">
        <v>40</v>
      </c>
      <c r="M17" s="279">
        <v>0</v>
      </c>
      <c r="N17" s="279">
        <v>0</v>
      </c>
      <c r="O17" s="279">
        <v>0</v>
      </c>
      <c r="P17" s="279">
        <v>0</v>
      </c>
      <c r="Q17" s="281">
        <v>1.0656106174494469</v>
      </c>
      <c r="R17" s="282">
        <v>1.1052</v>
      </c>
      <c r="S17" s="282">
        <v>1.0857000000000001</v>
      </c>
      <c r="T17" s="282">
        <v>1.0378000000000001</v>
      </c>
      <c r="U17" s="282">
        <v>1.0622</v>
      </c>
      <c r="V17" s="282">
        <v>1.0266</v>
      </c>
      <c r="W17" s="282">
        <v>0.76290000000000002</v>
      </c>
      <c r="X17" s="283">
        <v>0.91959999999999997</v>
      </c>
      <c r="Y17" s="304"/>
      <c r="Z17" s="213"/>
    </row>
    <row r="18" spans="2:26" s="144" customFormat="1">
      <c r="B18" s="145">
        <v>7</v>
      </c>
      <c r="C18" s="146" t="str">
        <f t="shared" si="0"/>
        <v>THE0NKH700308000</v>
      </c>
      <c r="D18" s="63" t="s">
        <v>248</v>
      </c>
      <c r="E18" s="166" t="s">
        <v>683</v>
      </c>
      <c r="F18" s="308" t="s">
        <v>671</v>
      </c>
      <c r="H18" s="279">
        <v>2.7172288</v>
      </c>
      <c r="I18" s="279">
        <v>-35.141256300000002</v>
      </c>
      <c r="J18" s="279">
        <v>7.1303394999999998</v>
      </c>
      <c r="K18" s="279">
        <v>0.14184720000000001</v>
      </c>
      <c r="L18" s="280">
        <v>40</v>
      </c>
      <c r="M18" s="279">
        <v>0</v>
      </c>
      <c r="N18" s="279">
        <v>0</v>
      </c>
      <c r="O18" s="279">
        <v>0</v>
      </c>
      <c r="P18" s="279">
        <v>0</v>
      </c>
      <c r="Q18" s="281">
        <v>1.0630299199876638</v>
      </c>
      <c r="R18" s="282">
        <v>1.0354000000000001</v>
      </c>
      <c r="S18" s="282">
        <v>1.0523</v>
      </c>
      <c r="T18" s="282">
        <v>1.0448999999999999</v>
      </c>
      <c r="U18" s="282">
        <v>1.0494000000000001</v>
      </c>
      <c r="V18" s="282">
        <v>0.98850000000000005</v>
      </c>
      <c r="W18" s="282">
        <v>0.88600000000000001</v>
      </c>
      <c r="X18" s="283">
        <v>0.94349999999999934</v>
      </c>
      <c r="Y18" s="304"/>
      <c r="Z18" s="213"/>
    </row>
    <row r="19" spans="2:26" s="144" customFormat="1">
      <c r="B19" s="145">
        <v>8</v>
      </c>
      <c r="C19" s="146" t="str">
        <f t="shared" si="0"/>
        <v>THE0NKH700308000</v>
      </c>
      <c r="D19" s="63" t="s">
        <v>248</v>
      </c>
      <c r="E19" s="166" t="s">
        <v>684</v>
      </c>
      <c r="F19" s="308" t="s">
        <v>672</v>
      </c>
      <c r="H19" s="279">
        <v>2.0102471999999998</v>
      </c>
      <c r="I19" s="279">
        <v>-35.253212400000002</v>
      </c>
      <c r="J19" s="279">
        <v>6.1544406</v>
      </c>
      <c r="K19" s="279">
        <v>0.32947409999999999</v>
      </c>
      <c r="L19" s="280">
        <v>40</v>
      </c>
      <c r="M19" s="279">
        <v>0</v>
      </c>
      <c r="N19" s="279">
        <v>0</v>
      </c>
      <c r="O19" s="279">
        <v>0</v>
      </c>
      <c r="P19" s="279">
        <v>0</v>
      </c>
      <c r="Q19" s="281">
        <v>1.0436896084076008</v>
      </c>
      <c r="R19" s="282">
        <v>0.97670000000000001</v>
      </c>
      <c r="S19" s="282">
        <v>1.0388999999999999</v>
      </c>
      <c r="T19" s="282">
        <v>1.0027999999999999</v>
      </c>
      <c r="U19" s="282">
        <v>1.0162</v>
      </c>
      <c r="V19" s="282">
        <v>1.0024</v>
      </c>
      <c r="W19" s="282">
        <v>1.0043</v>
      </c>
      <c r="X19" s="283">
        <v>0.95870000000000122</v>
      </c>
      <c r="Y19" s="304"/>
      <c r="Z19" s="213"/>
    </row>
    <row r="20" spans="2:26" s="144" customFormat="1">
      <c r="B20" s="145">
        <v>9</v>
      </c>
      <c r="C20" s="146" t="str">
        <f t="shared" si="0"/>
        <v>THE0NKH700308000</v>
      </c>
      <c r="D20" s="63" t="s">
        <v>248</v>
      </c>
      <c r="E20" s="166" t="s">
        <v>685</v>
      </c>
      <c r="F20" s="308" t="s">
        <v>673</v>
      </c>
      <c r="H20" s="279">
        <v>2.2850164999999998</v>
      </c>
      <c r="I20" s="279">
        <v>-36.287858399999998</v>
      </c>
      <c r="J20" s="279">
        <v>6.5885125999999996</v>
      </c>
      <c r="K20" s="279">
        <v>0.31505349999999999</v>
      </c>
      <c r="L20" s="280">
        <v>40</v>
      </c>
      <c r="M20" s="279">
        <v>0</v>
      </c>
      <c r="N20" s="279">
        <v>0</v>
      </c>
      <c r="O20" s="279">
        <v>0</v>
      </c>
      <c r="P20" s="279">
        <v>0</v>
      </c>
      <c r="Q20" s="281">
        <v>1.0096183914256316</v>
      </c>
      <c r="R20" s="282">
        <v>0.93220000000000003</v>
      </c>
      <c r="S20" s="282">
        <v>0.98939999999999995</v>
      </c>
      <c r="T20" s="282">
        <v>1.0033000000000001</v>
      </c>
      <c r="U20" s="282">
        <v>1.0108999999999999</v>
      </c>
      <c r="V20" s="282">
        <v>1.018</v>
      </c>
      <c r="W20" s="282">
        <v>1.0356000000000001</v>
      </c>
      <c r="X20" s="283">
        <v>1.0106000000000002</v>
      </c>
      <c r="Y20" s="304"/>
      <c r="Z20" s="213"/>
    </row>
    <row r="21" spans="2:26" s="144" customFormat="1">
      <c r="B21" s="145">
        <v>10</v>
      </c>
      <c r="C21" s="146" t="str">
        <f t="shared" si="0"/>
        <v>THE0NKH700308000</v>
      </c>
      <c r="D21" s="63" t="s">
        <v>248</v>
      </c>
      <c r="E21" s="166" t="s">
        <v>686</v>
      </c>
      <c r="F21" s="308" t="s">
        <v>674</v>
      </c>
      <c r="H21" s="279">
        <v>3.2572741999999999</v>
      </c>
      <c r="I21" s="279">
        <v>-37.5</v>
      </c>
      <c r="J21" s="279">
        <v>6.3462148000000003</v>
      </c>
      <c r="K21" s="279">
        <v>8.6622699999999997E-2</v>
      </c>
      <c r="L21" s="280">
        <v>40</v>
      </c>
      <c r="M21" s="279">
        <v>0</v>
      </c>
      <c r="N21" s="279">
        <v>0</v>
      </c>
      <c r="O21" s="279">
        <v>0</v>
      </c>
      <c r="P21" s="279">
        <v>0</v>
      </c>
      <c r="Q21" s="281">
        <v>0.9584556323619029</v>
      </c>
      <c r="R21" s="282">
        <v>0.98970000000000002</v>
      </c>
      <c r="S21" s="282">
        <v>0.9627</v>
      </c>
      <c r="T21" s="282">
        <v>1.0507</v>
      </c>
      <c r="U21" s="282">
        <v>1.0551999999999999</v>
      </c>
      <c r="V21" s="282">
        <v>1.0297000000000001</v>
      </c>
      <c r="W21" s="282">
        <v>0.97670000000000001</v>
      </c>
      <c r="X21" s="283">
        <v>0.9352999999999998</v>
      </c>
      <c r="Y21" s="304"/>
      <c r="Z21" s="213"/>
    </row>
    <row r="22" spans="2:26" s="144" customFormat="1">
      <c r="B22" s="145">
        <v>11</v>
      </c>
      <c r="C22" s="146" t="str">
        <f t="shared" si="0"/>
        <v>THE0NKH700308000</v>
      </c>
      <c r="D22" s="63" t="s">
        <v>248</v>
      </c>
      <c r="E22" s="166" t="s">
        <v>687</v>
      </c>
      <c r="F22" s="308" t="s">
        <v>675</v>
      </c>
      <c r="H22" s="279">
        <v>0.62619619999999998</v>
      </c>
      <c r="I22" s="279">
        <v>-33</v>
      </c>
      <c r="J22" s="279">
        <v>5.7212303000000002</v>
      </c>
      <c r="K22" s="279">
        <v>0.78556550000000003</v>
      </c>
      <c r="L22" s="280">
        <v>40</v>
      </c>
      <c r="M22" s="279">
        <v>0</v>
      </c>
      <c r="N22" s="279">
        <v>0</v>
      </c>
      <c r="O22" s="279">
        <v>0</v>
      </c>
      <c r="P22" s="279">
        <v>0</v>
      </c>
      <c r="Q22" s="281">
        <v>1.0711738317583412</v>
      </c>
      <c r="R22" s="282">
        <v>1.0848</v>
      </c>
      <c r="S22" s="282">
        <v>1.1211</v>
      </c>
      <c r="T22" s="282">
        <v>1.0769</v>
      </c>
      <c r="U22" s="282">
        <v>1.1353</v>
      </c>
      <c r="V22" s="282">
        <v>1.1402000000000001</v>
      </c>
      <c r="W22" s="282">
        <v>0.48520000000000002</v>
      </c>
      <c r="X22" s="283">
        <v>0.95650000000000013</v>
      </c>
      <c r="Y22" s="304"/>
      <c r="Z22" s="213"/>
    </row>
    <row r="23" spans="2:26" s="144" customFormat="1">
      <c r="B23" s="145">
        <v>12</v>
      </c>
      <c r="C23" s="146" t="str">
        <f t="shared" si="0"/>
        <v>THE0NKH700308000</v>
      </c>
      <c r="D23" s="63" t="s">
        <v>248</v>
      </c>
      <c r="E23" s="166" t="s">
        <v>688</v>
      </c>
      <c r="F23" s="308" t="s">
        <v>676</v>
      </c>
      <c r="H23" s="279">
        <v>2.3877617999999998</v>
      </c>
      <c r="I23" s="279">
        <v>-34.721360500000003</v>
      </c>
      <c r="J23" s="279">
        <v>5.8164303999999998</v>
      </c>
      <c r="K23" s="279">
        <v>0.12081939999999999</v>
      </c>
      <c r="L23" s="280">
        <v>40</v>
      </c>
      <c r="M23" s="279">
        <v>0</v>
      </c>
      <c r="N23" s="279">
        <v>0</v>
      </c>
      <c r="O23" s="279">
        <v>0</v>
      </c>
      <c r="P23" s="279">
        <v>0</v>
      </c>
      <c r="Q23" s="281">
        <v>1.0365184142102302</v>
      </c>
      <c r="R23" s="282">
        <v>1.0354000000000001</v>
      </c>
      <c r="S23" s="282">
        <v>1.0523</v>
      </c>
      <c r="T23" s="282">
        <v>1.0448999999999999</v>
      </c>
      <c r="U23" s="282">
        <v>1.0494000000000001</v>
      </c>
      <c r="V23" s="282">
        <v>0.98850000000000005</v>
      </c>
      <c r="W23" s="282">
        <v>0.88600000000000001</v>
      </c>
      <c r="X23" s="283">
        <v>0.94349999999999934</v>
      </c>
      <c r="Y23" s="304"/>
      <c r="Z23" s="213"/>
    </row>
    <row r="24" spans="2:26" s="144" customFormat="1">
      <c r="B24" s="145">
        <v>13</v>
      </c>
      <c r="C24" s="146" t="str">
        <f t="shared" si="0"/>
        <v>THE0NKH700308000</v>
      </c>
      <c r="D24" s="63" t="s">
        <v>248</v>
      </c>
      <c r="E24" s="166" t="s">
        <v>689</v>
      </c>
      <c r="F24" s="308" t="s">
        <v>677</v>
      </c>
      <c r="H24" s="279">
        <v>2.5792510000000002</v>
      </c>
      <c r="I24" s="279">
        <v>-35.681614400000001</v>
      </c>
      <c r="J24" s="279">
        <v>6.6857975999999999</v>
      </c>
      <c r="K24" s="279">
        <v>0.19955410000000001</v>
      </c>
      <c r="L24" s="280">
        <v>40</v>
      </c>
      <c r="M24" s="279">
        <v>0</v>
      </c>
      <c r="N24" s="279">
        <v>0</v>
      </c>
      <c r="O24" s="279">
        <v>0</v>
      </c>
      <c r="P24" s="279">
        <v>0</v>
      </c>
      <c r="Q24" s="281">
        <v>1.0393994293439688</v>
      </c>
      <c r="R24" s="282">
        <v>1.03</v>
      </c>
      <c r="S24" s="282">
        <v>1.03</v>
      </c>
      <c r="T24" s="282">
        <v>1.02</v>
      </c>
      <c r="U24" s="282">
        <v>1.03</v>
      </c>
      <c r="V24" s="282">
        <v>1.01</v>
      </c>
      <c r="W24" s="282">
        <v>0.93</v>
      </c>
      <c r="X24" s="283">
        <v>0.95000000000000018</v>
      </c>
      <c r="Y24" s="304"/>
      <c r="Z24" s="213"/>
    </row>
    <row r="25" spans="2:26" s="144" customFormat="1">
      <c r="B25" s="145">
        <v>14</v>
      </c>
      <c r="C25" s="146" t="str">
        <f t="shared" si="0"/>
        <v>THE0NKH700308000</v>
      </c>
      <c r="D25" s="63" t="s">
        <v>248</v>
      </c>
      <c r="E25" s="166" t="s">
        <v>690</v>
      </c>
      <c r="F25" s="308" t="s">
        <v>678</v>
      </c>
      <c r="H25" s="279">
        <v>0.76572899999999999</v>
      </c>
      <c r="I25" s="279">
        <v>-36.023791199999998</v>
      </c>
      <c r="J25" s="279">
        <v>4.8662747</v>
      </c>
      <c r="K25" s="279">
        <v>0.80494250000000001</v>
      </c>
      <c r="L25" s="280">
        <v>40</v>
      </c>
      <c r="M25" s="279">
        <v>0</v>
      </c>
      <c r="N25" s="279">
        <v>0</v>
      </c>
      <c r="O25" s="279">
        <v>0</v>
      </c>
      <c r="P25" s="279">
        <v>0</v>
      </c>
      <c r="Q25" s="281">
        <v>1.0804258319686442</v>
      </c>
      <c r="R25" s="282">
        <v>1.2457</v>
      </c>
      <c r="S25" s="282">
        <v>1.2615000000000001</v>
      </c>
      <c r="T25" s="282">
        <v>1.2706999999999999</v>
      </c>
      <c r="U25" s="282">
        <v>1.2430000000000001</v>
      </c>
      <c r="V25" s="282">
        <v>1.1275999999999999</v>
      </c>
      <c r="W25" s="282">
        <v>0.38769999999999999</v>
      </c>
      <c r="X25" s="283">
        <v>0.46379999999999999</v>
      </c>
      <c r="Y25" s="304"/>
      <c r="Z25" s="213"/>
    </row>
    <row r="26" spans="2:26" s="144" customFormat="1">
      <c r="B26" s="145">
        <v>15</v>
      </c>
      <c r="C26" s="146" t="str">
        <f t="shared" si="0"/>
        <v>THE0NKH700308000</v>
      </c>
      <c r="D26" s="63" t="s">
        <v>248</v>
      </c>
      <c r="E26" s="166" t="s">
        <v>691</v>
      </c>
      <c r="F26" s="308" t="s">
        <v>679</v>
      </c>
      <c r="H26" s="279">
        <v>3.2</v>
      </c>
      <c r="I26" s="279">
        <v>-35.799999999999997</v>
      </c>
      <c r="J26" s="279">
        <v>8.4</v>
      </c>
      <c r="K26" s="279">
        <v>9.3848600000000004E-2</v>
      </c>
      <c r="L26" s="280">
        <v>40</v>
      </c>
      <c r="M26" s="279">
        <v>0</v>
      </c>
      <c r="N26" s="279">
        <v>0</v>
      </c>
      <c r="O26" s="279">
        <v>0</v>
      </c>
      <c r="P26" s="279">
        <v>0</v>
      </c>
      <c r="Q26" s="281">
        <v>0.99106250024889242</v>
      </c>
      <c r="R26" s="282">
        <v>1.0214000000000001</v>
      </c>
      <c r="S26" s="282">
        <v>1.0866</v>
      </c>
      <c r="T26" s="282">
        <v>1.0720000000000001</v>
      </c>
      <c r="U26" s="282">
        <v>1.0557000000000001</v>
      </c>
      <c r="V26" s="282">
        <v>1.0117</v>
      </c>
      <c r="W26" s="282">
        <v>0.90010000000000001</v>
      </c>
      <c r="X26" s="283">
        <v>0.85249999999999915</v>
      </c>
      <c r="Y26" s="304"/>
      <c r="Z26" s="213"/>
    </row>
    <row r="27" spans="2:26" s="144" customFormat="1">
      <c r="B27" s="145">
        <v>16</v>
      </c>
      <c r="C27" s="146" t="str">
        <f t="shared" si="0"/>
        <v>THE0NKH700308000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THE0NKH700308000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THE0NKH700308000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THE0NKH700308000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THE0NKH700308000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THE0NKH700308000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THE0NKH700308000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THE0NKH700308000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THE0NKH700308000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THE0NKH700308000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THE0NKH700308000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THE0NKH700308000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THE0NKH700308000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THE0NKH700308000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THE0NKH700308000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27:F41 H27:Y41">
    <cfRule type="expression" dxfId="14" priority="16">
      <formula>ISERROR(F27)</formula>
    </cfRule>
  </conditionalFormatting>
  <conditionalFormatting sqref="E27:F41 Y27:Y41">
    <cfRule type="duplicateValues" dxfId="13" priority="38"/>
  </conditionalFormatting>
  <conditionalFormatting sqref="F11:F26 H11:Y26">
    <cfRule type="expression" dxfId="12" priority="3">
      <formula>ISERROR(F11)</formula>
    </cfRule>
  </conditionalFormatting>
  <conditionalFormatting sqref="F12:F26 Y12:Y26">
    <cfRule type="duplicateValues" dxfId="11" priority="4"/>
  </conditionalFormatting>
  <conditionalFormatting sqref="E12:E26">
    <cfRule type="duplicateValues" dxfId="10" priority="1"/>
  </conditionalFormatting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9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8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Y27:Y41</xm:sqref>
        </x14:conditionalFormatting>
        <x14:conditionalFormatting xmlns:xm="http://schemas.microsoft.com/office/excel/2006/main">
          <x14:cfRule type="expression" priority="2" id="{BAA90A12-13B6-483A-94FC-00535A07E1A7}">
            <xm:f>IF('N:\Lieferantenrahmenvertrag_Gas_u._Anlagen\LRV_Gas_Stand_KoV 13_01.10.2022\Gesamtpaket LRV KoV 13\[20190807_KoV-X-SLP-Gas-Verfahrensspezifische-Parameter-Netzbetreiber_20200512.xlsx]SLP-Verfahren'!#REF!='N:\Lieferantenrahmenvertrag_Gas_u._Anlagen\LRV_Gas_Stand_KoV 13_01.10.2022\Gesamtpaket LRV KoV 13\[20190807_KoV-X-SLP-Gas-Verfahrensspezifische-Parameter-Netzbetreiber_20200512.xlsx]SLP-Verfahren'!#REF!,1,0)</xm:f>
            <x14:dxf>
              <fill>
                <patternFill>
                  <bgColor theme="2"/>
                </patternFill>
              </fill>
            </x14:dxf>
          </x14:cfRule>
          <xm:sqref>Y11:Y26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544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P18" sqref="P18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Emsdetten GmbH</v>
      </c>
      <c r="D4" s="77"/>
      <c r="G4" s="77"/>
      <c r="I4" s="77"/>
      <c r="J4" s="78"/>
      <c r="M4" s="87" t="s">
        <v>538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THE0NKH700308000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9870030800006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61" t="s">
        <v>455</v>
      </c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3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352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6" t="s">
        <v>582</v>
      </c>
      <c r="C10" s="367"/>
      <c r="D10" s="95">
        <v>2</v>
      </c>
      <c r="E10" s="96" t="str">
        <f>IF(ISERROR(HLOOKUP(E$11,$M$9:$AD$35,$D10,0)),"",HLOOKUP(E$11,$M$9:$AD$35,$D10,0))</f>
        <v/>
      </c>
      <c r="F10" s="364" t="s">
        <v>395</v>
      </c>
      <c r="G10" s="364"/>
      <c r="H10" s="364"/>
      <c r="I10" s="364"/>
      <c r="J10" s="364"/>
      <c r="K10" s="364"/>
      <c r="L10" s="365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353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357">
        <v>1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354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355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355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355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355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355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355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650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355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355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648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355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355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355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1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355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355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355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649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355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355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5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1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355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355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355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355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355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356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544</v>
      </c>
    </row>
    <row r="2" spans="1:16">
      <c r="A2" s="238"/>
      <c r="B2" s="237" t="s">
        <v>453</v>
      </c>
    </row>
    <row r="3" spans="1:16" ht="20.100000000000001" customHeight="1">
      <c r="A3" s="368" t="s">
        <v>249</v>
      </c>
      <c r="B3" s="239" t="s">
        <v>86</v>
      </c>
      <c r="C3" s="240"/>
      <c r="D3" s="370" t="s">
        <v>454</v>
      </c>
      <c r="E3" s="371"/>
      <c r="F3" s="371"/>
      <c r="G3" s="371"/>
      <c r="H3" s="371"/>
      <c r="I3" s="371"/>
      <c r="J3" s="372"/>
      <c r="K3" s="241"/>
      <c r="L3" s="241"/>
      <c r="M3" s="241"/>
      <c r="N3" s="241"/>
      <c r="O3" s="242"/>
      <c r="P3" s="241"/>
    </row>
    <row r="4" spans="1:16" ht="20.100000000000001" customHeight="1">
      <c r="A4" s="369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ANSMANN, Florian</cp:lastModifiedBy>
  <cp:lastPrinted>2015-03-20T22:59:10Z</cp:lastPrinted>
  <dcterms:created xsi:type="dcterms:W3CDTF">2015-01-15T05:25:41Z</dcterms:created>
  <dcterms:modified xsi:type="dcterms:W3CDTF">2022-07-18T11:09:36Z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